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43" firstSheet="1" activeTab="2"/>
  </bookViews>
  <sheets>
    <sheet name="Haftalık Çalışma Programı_" sheetId="8" state="hidden" r:id="rId1"/>
    <sheet name="Alış Bilgisi" sheetId="13" r:id="rId2"/>
    <sheet name="Depo Bilgisi" sheetId="10" r:id="rId3"/>
    <sheet name="Satış Bilgisi" sheetId="11" r:id="rId4"/>
  </sheets>
  <definedNames>
    <definedName name="_xlnm._FilterDatabase" localSheetId="1" hidden="1">'Alış Bilgisi'!$B$3:$M$3</definedName>
    <definedName name="_xlnm._FilterDatabase" localSheetId="2" hidden="1">'Depo Bilgisi'!$A$2:$K$2</definedName>
    <definedName name="_xlnm.Print_Area" localSheetId="0">'Haftalık Çalışma Programı_'!$A$1:$K$15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1" l="1"/>
  <c r="C10" i="11"/>
  <c r="D10" i="11" l="1"/>
  <c r="E10" i="11"/>
  <c r="D9" i="11"/>
  <c r="E9" i="11"/>
  <c r="E5" i="11"/>
  <c r="E6" i="11"/>
  <c r="E7" i="11"/>
  <c r="E8" i="11"/>
  <c r="E4" i="11"/>
  <c r="I4" i="10"/>
  <c r="J4" i="10" s="1"/>
  <c r="I5" i="10"/>
  <c r="J5" i="10" s="1"/>
  <c r="I6" i="10"/>
  <c r="J6" i="10" s="1"/>
  <c r="I7" i="10"/>
  <c r="J7" i="10" s="1"/>
  <c r="I8" i="10"/>
  <c r="J8" i="10" s="1"/>
  <c r="I9" i="10"/>
  <c r="J9" i="10" s="1"/>
  <c r="I10" i="10"/>
  <c r="J10" i="10" s="1"/>
  <c r="I11" i="10"/>
  <c r="J11" i="10" s="1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J17" i="10" s="1"/>
  <c r="I18" i="10"/>
  <c r="J18" i="10" s="1"/>
  <c r="I19" i="10"/>
  <c r="J19" i="10" s="1"/>
  <c r="I20" i="10"/>
  <c r="J20" i="10" s="1"/>
  <c r="I21" i="10"/>
  <c r="J21" i="10" s="1"/>
  <c r="I22" i="10"/>
  <c r="J22" i="10" s="1"/>
  <c r="I23" i="10"/>
  <c r="J23" i="10" s="1"/>
  <c r="I24" i="10"/>
  <c r="J24" i="10" s="1"/>
  <c r="I25" i="10"/>
  <c r="J25" i="10" s="1"/>
  <c r="I26" i="10"/>
  <c r="J26" i="10" s="1"/>
  <c r="I27" i="10"/>
  <c r="J27" i="10" s="1"/>
  <c r="I28" i="10"/>
  <c r="J28" i="10" s="1"/>
  <c r="I29" i="10"/>
  <c r="J29" i="10" s="1"/>
  <c r="I30" i="10"/>
  <c r="J30" i="10" s="1"/>
  <c r="I31" i="10"/>
  <c r="J31" i="10" s="1"/>
  <c r="I32" i="10"/>
  <c r="J32" i="10" s="1"/>
  <c r="I33" i="10"/>
  <c r="J33" i="10" s="1"/>
  <c r="I3" i="10"/>
  <c r="J3" i="10" s="1"/>
  <c r="D5" i="11"/>
  <c r="D6" i="11"/>
  <c r="D7" i="11"/>
  <c r="D8" i="11"/>
  <c r="F32" i="10" s="1"/>
  <c r="D4" i="11"/>
  <c r="C5" i="11"/>
  <c r="C6" i="11"/>
  <c r="C7" i="11"/>
  <c r="C8" i="11"/>
  <c r="C4" i="11"/>
  <c r="F19" i="10"/>
  <c r="F20" i="10"/>
  <c r="F25" i="10"/>
  <c r="F21" i="10"/>
  <c r="F22" i="10"/>
  <c r="F23" i="10"/>
  <c r="F26" i="10"/>
  <c r="F27" i="10"/>
  <c r="F13" i="10"/>
  <c r="F14" i="10"/>
  <c r="F15" i="10"/>
  <c r="F16" i="10"/>
  <c r="F17" i="10"/>
  <c r="F3" i="10"/>
  <c r="F4" i="10"/>
  <c r="F24" i="10"/>
  <c r="F28" i="10"/>
  <c r="F29" i="10"/>
  <c r="F30" i="10"/>
  <c r="F31" i="10"/>
  <c r="F33" i="10"/>
  <c r="F5" i="10"/>
  <c r="F6" i="10"/>
  <c r="F7" i="10"/>
  <c r="F8" i="10"/>
  <c r="F9" i="10"/>
  <c r="F10" i="10"/>
  <c r="F11" i="10"/>
  <c r="F12" i="10"/>
  <c r="F18" i="10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4" i="13"/>
  <c r="J34" i="10" l="1"/>
  <c r="K3" i="10"/>
  <c r="K30" i="10"/>
  <c r="K26" i="10"/>
  <c r="K22" i="10"/>
  <c r="K18" i="10"/>
  <c r="K14" i="10"/>
  <c r="K10" i="10"/>
  <c r="K6" i="10"/>
  <c r="K33" i="10"/>
  <c r="K29" i="10"/>
  <c r="K25" i="10"/>
  <c r="K21" i="10"/>
  <c r="K17" i="10"/>
  <c r="K13" i="10"/>
  <c r="K9" i="10"/>
  <c r="K5" i="10"/>
  <c r="K32" i="10"/>
  <c r="K28" i="10"/>
  <c r="K24" i="10"/>
  <c r="K20" i="10"/>
  <c r="K16" i="10"/>
  <c r="K12" i="10"/>
  <c r="K8" i="10"/>
  <c r="K4" i="10"/>
  <c r="K31" i="10"/>
  <c r="K27" i="10"/>
  <c r="K23" i="10"/>
  <c r="K19" i="10"/>
  <c r="K15" i="10"/>
  <c r="K11" i="10"/>
  <c r="K7" i="10"/>
  <c r="G19" i="10"/>
  <c r="G20" i="10"/>
  <c r="G25" i="10"/>
  <c r="G21" i="10"/>
  <c r="G22" i="10"/>
  <c r="G23" i="10"/>
  <c r="G26" i="10"/>
  <c r="G27" i="10"/>
  <c r="G13" i="10"/>
  <c r="G14" i="10"/>
  <c r="G15" i="10"/>
  <c r="G16" i="10"/>
  <c r="G17" i="10"/>
  <c r="G3" i="10"/>
  <c r="G4" i="10"/>
  <c r="G24" i="10"/>
  <c r="G28" i="10"/>
  <c r="G29" i="10"/>
  <c r="G30" i="10"/>
  <c r="G31" i="10"/>
  <c r="G32" i="10"/>
  <c r="G33" i="10"/>
  <c r="G5" i="10"/>
  <c r="G6" i="10"/>
  <c r="G7" i="10"/>
  <c r="G8" i="10"/>
  <c r="G9" i="10"/>
  <c r="G10" i="10"/>
  <c r="G11" i="10"/>
  <c r="G12" i="10"/>
  <c r="G18" i="10"/>
  <c r="K34" i="10" l="1"/>
</calcChain>
</file>

<file path=xl/sharedStrings.xml><?xml version="1.0" encoding="utf-8"?>
<sst xmlns="http://schemas.openxmlformats.org/spreadsheetml/2006/main" count="236" uniqueCount="64">
  <si>
    <t>Birim</t>
  </si>
  <si>
    <t>Elma</t>
  </si>
  <si>
    <t>kg</t>
  </si>
  <si>
    <t>Kalem</t>
  </si>
  <si>
    <t>Saat</t>
  </si>
  <si>
    <t>TOPLAM</t>
  </si>
  <si>
    <t>Portakal</t>
  </si>
  <si>
    <t>Muz</t>
  </si>
  <si>
    <t>Limon</t>
  </si>
  <si>
    <t>Mandalina</t>
  </si>
  <si>
    <t>Ananas</t>
  </si>
  <si>
    <t>Kivi</t>
  </si>
  <si>
    <t>-</t>
  </si>
  <si>
    <t>Pazartesi</t>
  </si>
  <si>
    <t>Salı</t>
  </si>
  <si>
    <t>Çarşamba</t>
  </si>
  <si>
    <t>Perşembe</t>
  </si>
  <si>
    <t>Cuma</t>
  </si>
  <si>
    <t>Cumartesi</t>
  </si>
  <si>
    <t>Pazar</t>
  </si>
  <si>
    <t>Matematik - 40 soru
Fizik - 50 soru</t>
  </si>
  <si>
    <t>Birim Fiyatı</t>
  </si>
  <si>
    <t>Stoktaki Miktar</t>
  </si>
  <si>
    <t>Stok Değeri</t>
  </si>
  <si>
    <t>ad</t>
  </si>
  <si>
    <t>Ispanak</t>
  </si>
  <si>
    <t>Brokoli</t>
  </si>
  <si>
    <t>Kağıt (A4)</t>
  </si>
  <si>
    <t>pk</t>
  </si>
  <si>
    <t>Çanta</t>
  </si>
  <si>
    <t>Defter (160Y)</t>
  </si>
  <si>
    <t>Defter (240Y)</t>
  </si>
  <si>
    <t>Makarna</t>
  </si>
  <si>
    <t>Pirinç</t>
  </si>
  <si>
    <t>Marul</t>
  </si>
  <si>
    <t>Domates</t>
  </si>
  <si>
    <t>Kabak</t>
  </si>
  <si>
    <t>Kereviz</t>
  </si>
  <si>
    <t>Salatalık</t>
  </si>
  <si>
    <t>Mantar</t>
  </si>
  <si>
    <t xml:space="preserve">Süt </t>
  </si>
  <si>
    <t>Peynir</t>
  </si>
  <si>
    <t>Süzme Peynir</t>
  </si>
  <si>
    <t>Ekşi krema</t>
  </si>
  <si>
    <t>Kırmızı et</t>
  </si>
  <si>
    <t>Norveç Somonu</t>
  </si>
  <si>
    <t>Şeftali</t>
  </si>
  <si>
    <t>Tür</t>
  </si>
  <si>
    <t>Meyve</t>
  </si>
  <si>
    <t>Sebze</t>
  </si>
  <si>
    <t>Kırtasiye</t>
  </si>
  <si>
    <t>Gıda</t>
  </si>
  <si>
    <t>Bakliyat</t>
  </si>
  <si>
    <t>Kar Oranı</t>
  </si>
  <si>
    <t>Toplam Satış</t>
  </si>
  <si>
    <t>Alış Tarihleri</t>
  </si>
  <si>
    <t>Yoğurt (5kg)</t>
  </si>
  <si>
    <t>Yumurta (30'lu)</t>
  </si>
  <si>
    <t>Satış Tarihleri</t>
  </si>
  <si>
    <t>Ürün</t>
  </si>
  <si>
    <t>Toplam Kar</t>
  </si>
  <si>
    <t>Satış Fiyatı</t>
  </si>
  <si>
    <t>Toplam Satış Tutarı</t>
  </si>
  <si>
    <t>- DEPO STOK TAKİBİ
- AÇILIR LİSTE YAPMA (VERİ DOĞRULAMA)
- DÜŞEYARA KULLANIMI (BİR LİSTEDEN DİĞER LİSTEYE OTOMATİK VERİ ÇEKME)
- HATALI VERİYİ DÜZELTME (EĞERHATA)
- ALIŞ VE SATIŞ RAKAMLARINDAN KAR MİKTARI HESAPLAMA
- KAR ORANINA GÖRE SATIŞ BEDELİ BELİRLEME
- TOPLAM KAR TUTARI HESAPLAMA
- TOPLAM SATIŞ TUTARI HESAPLAMA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</si>
</sst>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0" formatCode="#,##0\ &quot;₺&quot;"/>
    <numFmt numFmtId="172" formatCode="_-* #,##0\ [$₺-41F]_-;\-* #,##0\ [$₺-41F]_-;_-* &quot;-&quot;??\ [$₺-41F]_-;_-@_-"/>
    <numFmt numFmtId="174" formatCode="_-* #,##0.0\ [$₺-41F]_-;\-* #,##0.0\ [$₺-41F]_-;_-* &quot;-&quot;??\ [$₺-41F]_-;_-@_-"/>
    <numFmt numFmtId="176" formatCode="_-* #,##0.00\ &quot;TL&quot;_-;\-* #,##0.00\ &quot;TL&quot;_-;_-* &quot;-&quot;??\ &quot;TL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rgb="FF00206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0"/>
      <name val="Arial"/>
      <charset val="162"/>
    </font>
  </fonts>
  <fills count="8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0625"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2" borderId="0" applyNumberFormat="0" applyBorder="0" applyProtection="0"/>
    <xf numFmtId="0" fontId="3" fillId="3" borderId="0"/>
    <xf numFmtId="0" fontId="1" fillId="0" borderId="0"/>
    <xf numFmtId="0" fontId="7" fillId="7" borderId="1">
      <alignment horizontal="center" vertical="center" wrapText="1"/>
    </xf>
    <xf numFmtId="0" fontId="8" fillId="0" borderId="0"/>
    <xf numFmtId="176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20" fontId="0" fillId="0" borderId="0" xfId="0" applyNumberFormat="1"/>
    <xf numFmtId="2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left"/>
    </xf>
    <xf numFmtId="172" fontId="0" fillId="0" borderId="0" xfId="0" applyNumberFormat="1"/>
    <xf numFmtId="0" fontId="2" fillId="5" borderId="0" xfId="0" applyFont="1" applyFill="1"/>
    <xf numFmtId="14" fontId="2" fillId="5" borderId="0" xfId="0" applyNumberFormat="1" applyFont="1" applyFill="1" applyAlignment="1">
      <alignment textRotation="90"/>
    </xf>
    <xf numFmtId="0" fontId="2" fillId="4" borderId="0" xfId="0" applyFont="1" applyFill="1" applyAlignment="1">
      <alignment horizontal="centerContinuous"/>
    </xf>
    <xf numFmtId="9" fontId="0" fillId="0" borderId="0" xfId="0" applyNumberFormat="1"/>
    <xf numFmtId="170" fontId="0" fillId="0" borderId="0" xfId="0" applyNumberFormat="1"/>
    <xf numFmtId="174" fontId="0" fillId="0" borderId="0" xfId="0" applyNumberFormat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6" fillId="6" borderId="1" xfId="0" quotePrefix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</cellXfs>
  <cellStyles count="8">
    <cellStyle name="Başlık 3 2" xfId="1"/>
    <cellStyle name="GriHücre" xfId="2"/>
    <cellStyle name="Normal" xfId="0" builtinId="0"/>
    <cellStyle name="Normal 2" xfId="3"/>
    <cellStyle name="Normal 3" xfId="5"/>
    <cellStyle name="ParaBirimi 2" xfId="6"/>
    <cellStyle name="Stil 111" xfId="4"/>
    <cellStyle name="Yüzd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showGridLines="0" view="pageBreakPreview" topLeftCell="A2" zoomScaleNormal="100" zoomScaleSheetLayoutView="100" workbookViewId="0">
      <selection activeCell="N6" sqref="N6"/>
    </sheetView>
  </sheetViews>
  <sheetFormatPr defaultRowHeight="15" x14ac:dyDescent="0.25"/>
  <cols>
    <col min="1" max="1" width="2" customWidth="1"/>
    <col min="2" max="2" width="5.5703125" bestFit="1" customWidth="1"/>
    <col min="3" max="3" width="1.7109375" bestFit="1" customWidth="1"/>
    <col min="4" max="4" width="5.5703125" bestFit="1" customWidth="1"/>
    <col min="5" max="11" width="16" customWidth="1"/>
  </cols>
  <sheetData>
    <row r="1" spans="2:11" ht="8.25" customHeight="1" x14ac:dyDescent="0.25"/>
    <row r="2" spans="2:11" x14ac:dyDescent="0.25">
      <c r="B2" s="16" t="s">
        <v>4</v>
      </c>
      <c r="C2" s="17"/>
      <c r="D2" s="18"/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6" t="s">
        <v>18</v>
      </c>
      <c r="K2" s="6" t="s">
        <v>19</v>
      </c>
    </row>
    <row r="3" spans="2:11" ht="36.75" customHeight="1" x14ac:dyDescent="0.25">
      <c r="B3" s="3">
        <v>0.41666666666666669</v>
      </c>
      <c r="C3" s="4" t="s">
        <v>12</v>
      </c>
      <c r="D3" s="5">
        <v>0.45833333333333331</v>
      </c>
      <c r="E3" s="7" t="s">
        <v>20</v>
      </c>
      <c r="F3" s="1"/>
      <c r="G3" s="1"/>
      <c r="H3" s="1"/>
      <c r="I3" s="1"/>
      <c r="J3" s="1"/>
      <c r="K3" s="1"/>
    </row>
    <row r="4" spans="2:11" ht="36.75" customHeight="1" x14ac:dyDescent="0.25">
      <c r="B4" s="3">
        <v>0.45833333333333298</v>
      </c>
      <c r="C4" s="4" t="s">
        <v>12</v>
      </c>
      <c r="D4" s="5">
        <v>0.5</v>
      </c>
      <c r="E4" s="1"/>
      <c r="F4" s="1"/>
      <c r="G4" s="1"/>
      <c r="H4" s="1"/>
      <c r="I4" s="1"/>
      <c r="J4" s="1"/>
      <c r="K4" s="1"/>
    </row>
    <row r="5" spans="2:11" ht="36.75" customHeight="1" x14ac:dyDescent="0.25">
      <c r="B5" s="3">
        <v>0.5</v>
      </c>
      <c r="C5" s="4" t="s">
        <v>12</v>
      </c>
      <c r="D5" s="5">
        <v>0.54166666666666696</v>
      </c>
      <c r="E5" s="1"/>
      <c r="F5" s="1"/>
      <c r="G5" s="1"/>
      <c r="H5" s="1"/>
      <c r="I5" s="1"/>
      <c r="J5" s="1"/>
      <c r="K5" s="1"/>
    </row>
    <row r="6" spans="2:11" ht="36.75" customHeight="1" x14ac:dyDescent="0.25">
      <c r="B6" s="3">
        <v>0.54166666666666696</v>
      </c>
      <c r="C6" s="4" t="s">
        <v>12</v>
      </c>
      <c r="D6" s="5">
        <v>0.58333333333333304</v>
      </c>
      <c r="E6" s="1"/>
      <c r="F6" s="1"/>
      <c r="G6" s="1"/>
      <c r="H6" s="1"/>
      <c r="I6" s="1"/>
      <c r="J6" s="1"/>
      <c r="K6" s="1"/>
    </row>
    <row r="7" spans="2:11" ht="36.75" customHeight="1" x14ac:dyDescent="0.25">
      <c r="B7" s="3">
        <v>0.58333333333333304</v>
      </c>
      <c r="C7" s="4" t="s">
        <v>12</v>
      </c>
      <c r="D7" s="5">
        <v>0.625</v>
      </c>
      <c r="E7" s="1"/>
      <c r="F7" s="1"/>
      <c r="G7" s="1"/>
      <c r="H7" s="1"/>
      <c r="I7" s="1"/>
      <c r="J7" s="1"/>
      <c r="K7" s="1"/>
    </row>
    <row r="8" spans="2:11" ht="36.75" customHeight="1" x14ac:dyDescent="0.25">
      <c r="B8" s="3">
        <v>0.625</v>
      </c>
      <c r="C8" s="4" t="s">
        <v>12</v>
      </c>
      <c r="D8" s="5">
        <v>0.66666666666666696</v>
      </c>
      <c r="E8" s="1"/>
      <c r="F8" s="1"/>
      <c r="G8" s="1"/>
      <c r="H8" s="1"/>
      <c r="I8" s="1"/>
      <c r="J8" s="1"/>
      <c r="K8" s="1"/>
    </row>
    <row r="9" spans="2:11" ht="36.75" customHeight="1" x14ac:dyDescent="0.25">
      <c r="B9" s="3">
        <v>0.66666666666666696</v>
      </c>
      <c r="C9" s="4" t="s">
        <v>12</v>
      </c>
      <c r="D9" s="5">
        <v>0.70833333333333304</v>
      </c>
      <c r="E9" s="1"/>
      <c r="F9" s="1"/>
      <c r="G9" s="1"/>
      <c r="H9" s="1"/>
      <c r="I9" s="1"/>
      <c r="J9" s="1"/>
      <c r="K9" s="1"/>
    </row>
    <row r="10" spans="2:11" ht="36.75" customHeight="1" x14ac:dyDescent="0.25">
      <c r="B10" s="3">
        <v>0.70833333333333304</v>
      </c>
      <c r="C10" s="4" t="s">
        <v>12</v>
      </c>
      <c r="D10" s="5">
        <v>0.75</v>
      </c>
      <c r="E10" s="1"/>
      <c r="F10" s="1"/>
      <c r="G10" s="1"/>
      <c r="H10" s="1"/>
      <c r="I10" s="1"/>
      <c r="J10" s="1"/>
      <c r="K10" s="1"/>
    </row>
    <row r="11" spans="2:11" ht="36.75" customHeight="1" x14ac:dyDescent="0.25">
      <c r="B11" s="3">
        <v>0.75</v>
      </c>
      <c r="C11" s="4" t="s">
        <v>12</v>
      </c>
      <c r="D11" s="5">
        <v>0.79166666666666696</v>
      </c>
      <c r="E11" s="1"/>
      <c r="F11" s="1"/>
      <c r="G11" s="1"/>
      <c r="H11" s="1"/>
      <c r="I11" s="1"/>
      <c r="J11" s="1"/>
      <c r="K11" s="1"/>
    </row>
    <row r="12" spans="2:11" ht="36.75" customHeight="1" x14ac:dyDescent="0.25">
      <c r="B12" s="3">
        <v>0.79166666666666696</v>
      </c>
      <c r="C12" s="4" t="s">
        <v>12</v>
      </c>
      <c r="D12" s="5">
        <v>0.83333333333333304</v>
      </c>
      <c r="E12" s="1"/>
      <c r="F12" s="1"/>
      <c r="G12" s="1"/>
      <c r="H12" s="1"/>
      <c r="I12" s="1"/>
      <c r="J12" s="1"/>
      <c r="K12" s="1"/>
    </row>
    <row r="13" spans="2:11" ht="36.75" customHeight="1" x14ac:dyDescent="0.25">
      <c r="B13" s="3">
        <v>0.83333333333333304</v>
      </c>
      <c r="C13" s="4" t="s">
        <v>12</v>
      </c>
      <c r="D13" s="5">
        <v>0.875</v>
      </c>
      <c r="E13" s="1"/>
      <c r="F13" s="1"/>
      <c r="G13" s="1"/>
      <c r="H13" s="1"/>
      <c r="I13" s="1"/>
      <c r="J13" s="1"/>
      <c r="K13" s="1"/>
    </row>
    <row r="14" spans="2:11" ht="36.75" customHeight="1" x14ac:dyDescent="0.25">
      <c r="B14" s="3">
        <v>0.875</v>
      </c>
      <c r="C14" s="4" t="s">
        <v>12</v>
      </c>
      <c r="D14" s="5">
        <v>0.91666666666666696</v>
      </c>
      <c r="E14" s="1"/>
      <c r="F14" s="1"/>
      <c r="G14" s="1"/>
      <c r="H14" s="1"/>
      <c r="I14" s="1"/>
      <c r="J14" s="1"/>
      <c r="K14" s="1"/>
    </row>
    <row r="15" spans="2:11" ht="36.75" customHeight="1" x14ac:dyDescent="0.25">
      <c r="B15" s="3">
        <v>0.91666666666666696</v>
      </c>
      <c r="C15" s="4" t="s">
        <v>12</v>
      </c>
      <c r="D15" s="5">
        <v>0.95833333333333304</v>
      </c>
      <c r="E15" s="1"/>
      <c r="F15" s="1"/>
      <c r="G15" s="1"/>
      <c r="H15" s="1"/>
      <c r="I15" s="1"/>
      <c r="J15" s="1"/>
      <c r="K15" s="1"/>
    </row>
    <row r="16" spans="2:11" ht="33.75" customHeight="1" x14ac:dyDescent="0.25">
      <c r="B16" s="2"/>
      <c r="D16" s="2"/>
    </row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zoomScale="80" zoomScaleNormal="80" workbookViewId="0">
      <selection activeCell="E19" sqref="E19"/>
    </sheetView>
  </sheetViews>
  <sheetFormatPr defaultColWidth="12.140625" defaultRowHeight="15" x14ac:dyDescent="0.25"/>
  <cols>
    <col min="1" max="1" width="3.140625" customWidth="1"/>
    <col min="2" max="2" width="16.28515625" bestFit="1" customWidth="1"/>
    <col min="3" max="3" width="9.42578125" bestFit="1" customWidth="1"/>
    <col min="4" max="4" width="6" bestFit="1" customWidth="1"/>
    <col min="5" max="5" width="8.7109375" bestFit="1" customWidth="1"/>
    <col min="6" max="14" width="4.5703125" bestFit="1" customWidth="1"/>
  </cols>
  <sheetData>
    <row r="1" spans="2:14" ht="12" customHeight="1" x14ac:dyDescent="0.25"/>
    <row r="2" spans="2:14" x14ac:dyDescent="0.25">
      <c r="F2" s="12" t="s">
        <v>55</v>
      </c>
      <c r="G2" s="12"/>
      <c r="H2" s="12"/>
      <c r="I2" s="12"/>
      <c r="J2" s="12"/>
      <c r="K2" s="12"/>
      <c r="L2" s="12"/>
      <c r="M2" s="12"/>
      <c r="N2" s="12"/>
    </row>
    <row r="3" spans="2:14" ht="58.5" customHeight="1" x14ac:dyDescent="0.25">
      <c r="B3" s="10" t="s">
        <v>59</v>
      </c>
      <c r="C3" s="10" t="s">
        <v>47</v>
      </c>
      <c r="D3" s="10" t="s">
        <v>0</v>
      </c>
      <c r="E3" s="10" t="s">
        <v>5</v>
      </c>
      <c r="F3" s="11">
        <v>43831</v>
      </c>
      <c r="G3" s="11">
        <v>43850</v>
      </c>
      <c r="H3" s="11">
        <v>43876</v>
      </c>
      <c r="I3" s="11">
        <v>43894</v>
      </c>
      <c r="J3" s="11">
        <v>43912</v>
      </c>
      <c r="K3" s="11">
        <v>43930</v>
      </c>
      <c r="L3" s="11">
        <v>43948</v>
      </c>
      <c r="M3" s="11">
        <v>43966</v>
      </c>
      <c r="N3" s="11">
        <v>43983</v>
      </c>
    </row>
    <row r="4" spans="2:14" x14ac:dyDescent="0.25">
      <c r="B4" t="s">
        <v>43</v>
      </c>
      <c r="C4" t="s">
        <v>51</v>
      </c>
      <c r="D4" t="s">
        <v>24</v>
      </c>
      <c r="E4">
        <f>SUM(F4:O4)</f>
        <v>39</v>
      </c>
      <c r="F4">
        <v>3</v>
      </c>
      <c r="G4">
        <v>5</v>
      </c>
      <c r="I4">
        <v>4</v>
      </c>
      <c r="J4">
        <v>4</v>
      </c>
      <c r="K4">
        <v>6</v>
      </c>
      <c r="L4">
        <v>6</v>
      </c>
      <c r="M4">
        <v>6</v>
      </c>
      <c r="N4">
        <v>5</v>
      </c>
    </row>
    <row r="5" spans="2:14" x14ac:dyDescent="0.25">
      <c r="B5" t="s">
        <v>3</v>
      </c>
      <c r="C5" t="s">
        <v>50</v>
      </c>
      <c r="D5" t="s">
        <v>24</v>
      </c>
      <c r="E5">
        <f t="shared" ref="E5:E34" si="0">SUM(F5:O5)</f>
        <v>113</v>
      </c>
      <c r="F5">
        <v>29</v>
      </c>
      <c r="G5">
        <v>12</v>
      </c>
      <c r="I5">
        <v>25</v>
      </c>
      <c r="J5">
        <v>15</v>
      </c>
      <c r="L5">
        <v>22</v>
      </c>
      <c r="M5">
        <v>10</v>
      </c>
    </row>
    <row r="6" spans="2:14" x14ac:dyDescent="0.25">
      <c r="B6" t="s">
        <v>29</v>
      </c>
      <c r="C6" t="s">
        <v>50</v>
      </c>
      <c r="D6" t="s">
        <v>24</v>
      </c>
      <c r="E6">
        <f t="shared" si="0"/>
        <v>63</v>
      </c>
      <c r="F6">
        <v>6</v>
      </c>
      <c r="G6">
        <v>8</v>
      </c>
      <c r="H6">
        <v>5</v>
      </c>
      <c r="J6">
        <v>10</v>
      </c>
      <c r="K6">
        <v>8</v>
      </c>
      <c r="L6">
        <v>8</v>
      </c>
      <c r="M6">
        <v>8</v>
      </c>
      <c r="N6">
        <v>10</v>
      </c>
    </row>
    <row r="7" spans="2:14" x14ac:dyDescent="0.25">
      <c r="B7" t="s">
        <v>30</v>
      </c>
      <c r="C7" t="s">
        <v>50</v>
      </c>
      <c r="D7" t="s">
        <v>24</v>
      </c>
      <c r="E7">
        <f t="shared" si="0"/>
        <v>34</v>
      </c>
      <c r="F7">
        <v>6</v>
      </c>
      <c r="I7">
        <v>10</v>
      </c>
      <c r="J7">
        <v>6</v>
      </c>
      <c r="K7">
        <v>5</v>
      </c>
      <c r="M7">
        <v>7</v>
      </c>
    </row>
    <row r="8" spans="2:14" x14ac:dyDescent="0.25">
      <c r="B8" t="s">
        <v>31</v>
      </c>
      <c r="C8" t="s">
        <v>50</v>
      </c>
      <c r="D8" t="s">
        <v>24</v>
      </c>
      <c r="E8">
        <f t="shared" si="0"/>
        <v>49</v>
      </c>
      <c r="F8">
        <v>5</v>
      </c>
      <c r="G8">
        <v>5</v>
      </c>
      <c r="H8">
        <v>10</v>
      </c>
      <c r="I8">
        <v>10</v>
      </c>
      <c r="K8">
        <v>5</v>
      </c>
      <c r="L8">
        <v>7</v>
      </c>
      <c r="M8">
        <v>7</v>
      </c>
    </row>
    <row r="9" spans="2:14" x14ac:dyDescent="0.25">
      <c r="B9" t="s">
        <v>10</v>
      </c>
      <c r="C9" t="s">
        <v>48</v>
      </c>
      <c r="D9" t="s">
        <v>24</v>
      </c>
      <c r="E9">
        <f t="shared" si="0"/>
        <v>86</v>
      </c>
      <c r="F9">
        <v>18</v>
      </c>
      <c r="H9">
        <v>17</v>
      </c>
      <c r="J9">
        <v>14</v>
      </c>
      <c r="K9">
        <v>16</v>
      </c>
      <c r="M9">
        <v>11</v>
      </c>
      <c r="N9">
        <v>10</v>
      </c>
    </row>
    <row r="10" spans="2:14" x14ac:dyDescent="0.25">
      <c r="B10" t="s">
        <v>8</v>
      </c>
      <c r="C10" t="s">
        <v>49</v>
      </c>
      <c r="D10" t="s">
        <v>24</v>
      </c>
      <c r="E10">
        <f t="shared" si="0"/>
        <v>423</v>
      </c>
      <c r="F10">
        <v>71</v>
      </c>
      <c r="G10">
        <v>74</v>
      </c>
      <c r="H10">
        <v>81</v>
      </c>
      <c r="J10">
        <v>75</v>
      </c>
      <c r="K10">
        <v>52</v>
      </c>
      <c r="M10">
        <v>70</v>
      </c>
    </row>
    <row r="11" spans="2:14" x14ac:dyDescent="0.25">
      <c r="B11" t="s">
        <v>34</v>
      </c>
      <c r="C11" t="s">
        <v>49</v>
      </c>
      <c r="D11" t="s">
        <v>24</v>
      </c>
      <c r="E11">
        <f t="shared" si="0"/>
        <v>125</v>
      </c>
      <c r="F11">
        <v>19</v>
      </c>
      <c r="G11">
        <v>30</v>
      </c>
      <c r="I11">
        <v>30</v>
      </c>
      <c r="J11">
        <v>20</v>
      </c>
      <c r="L11">
        <v>16</v>
      </c>
      <c r="M11">
        <v>10</v>
      </c>
    </row>
    <row r="12" spans="2:14" x14ac:dyDescent="0.25">
      <c r="B12" t="s">
        <v>32</v>
      </c>
      <c r="C12" t="s">
        <v>52</v>
      </c>
      <c r="D12" t="s">
        <v>28</v>
      </c>
      <c r="E12">
        <f t="shared" si="0"/>
        <v>111</v>
      </c>
      <c r="G12">
        <v>12</v>
      </c>
      <c r="H12">
        <v>20</v>
      </c>
      <c r="I12">
        <v>13</v>
      </c>
      <c r="K12">
        <v>18</v>
      </c>
      <c r="L12">
        <v>16</v>
      </c>
      <c r="M12">
        <v>12</v>
      </c>
      <c r="N12">
        <v>20</v>
      </c>
    </row>
    <row r="13" spans="2:14" x14ac:dyDescent="0.25">
      <c r="B13" t="s">
        <v>33</v>
      </c>
      <c r="C13" t="s">
        <v>52</v>
      </c>
      <c r="D13" t="s">
        <v>2</v>
      </c>
      <c r="E13">
        <f t="shared" si="0"/>
        <v>130</v>
      </c>
      <c r="F13">
        <v>50</v>
      </c>
      <c r="H13">
        <v>20</v>
      </c>
      <c r="J13">
        <v>30</v>
      </c>
      <c r="L13">
        <v>30</v>
      </c>
    </row>
    <row r="14" spans="2:14" x14ac:dyDescent="0.25">
      <c r="B14" t="s">
        <v>40</v>
      </c>
      <c r="C14" t="s">
        <v>51</v>
      </c>
      <c r="D14" t="s">
        <v>2</v>
      </c>
      <c r="E14">
        <f t="shared" si="0"/>
        <v>170</v>
      </c>
      <c r="F14">
        <v>50</v>
      </c>
      <c r="G14">
        <v>20</v>
      </c>
      <c r="I14">
        <v>50</v>
      </c>
      <c r="K14">
        <v>50</v>
      </c>
    </row>
    <row r="15" spans="2:14" x14ac:dyDescent="0.25">
      <c r="B15" t="s">
        <v>41</v>
      </c>
      <c r="C15" t="s">
        <v>51</v>
      </c>
      <c r="D15" t="s">
        <v>24</v>
      </c>
      <c r="E15">
        <f t="shared" si="0"/>
        <v>116</v>
      </c>
      <c r="F15">
        <v>21</v>
      </c>
      <c r="G15">
        <v>23</v>
      </c>
      <c r="I15">
        <v>18</v>
      </c>
      <c r="J15">
        <v>19</v>
      </c>
      <c r="K15">
        <v>17</v>
      </c>
      <c r="M15">
        <v>18</v>
      </c>
    </row>
    <row r="16" spans="2:14" x14ac:dyDescent="0.25">
      <c r="B16" t="s">
        <v>42</v>
      </c>
      <c r="C16" t="s">
        <v>51</v>
      </c>
      <c r="D16" t="s">
        <v>2</v>
      </c>
      <c r="E16">
        <f t="shared" si="0"/>
        <v>99</v>
      </c>
      <c r="F16">
        <v>16</v>
      </c>
      <c r="H16">
        <v>24</v>
      </c>
      <c r="I16">
        <v>16</v>
      </c>
      <c r="K16">
        <v>30</v>
      </c>
      <c r="M16">
        <v>13</v>
      </c>
    </row>
    <row r="17" spans="2:13" x14ac:dyDescent="0.25">
      <c r="B17" t="s">
        <v>56</v>
      </c>
      <c r="C17" t="s">
        <v>51</v>
      </c>
      <c r="D17" t="s">
        <v>24</v>
      </c>
      <c r="E17">
        <f t="shared" si="0"/>
        <v>137</v>
      </c>
      <c r="F17">
        <v>25</v>
      </c>
      <c r="G17">
        <v>22</v>
      </c>
      <c r="H17">
        <v>12</v>
      </c>
      <c r="I17">
        <v>26</v>
      </c>
      <c r="J17">
        <v>10</v>
      </c>
      <c r="L17">
        <v>14</v>
      </c>
      <c r="M17">
        <v>28</v>
      </c>
    </row>
    <row r="18" spans="2:13" x14ac:dyDescent="0.25">
      <c r="B18" t="s">
        <v>44</v>
      </c>
      <c r="C18" t="s">
        <v>51</v>
      </c>
      <c r="D18" t="s">
        <v>2</v>
      </c>
      <c r="E18">
        <f t="shared" si="0"/>
        <v>136</v>
      </c>
      <c r="F18">
        <v>23</v>
      </c>
      <c r="G18">
        <v>20</v>
      </c>
      <c r="I18">
        <v>19</v>
      </c>
      <c r="J18">
        <v>13</v>
      </c>
      <c r="K18">
        <v>10</v>
      </c>
      <c r="L18">
        <v>26</v>
      </c>
      <c r="M18">
        <v>25</v>
      </c>
    </row>
    <row r="19" spans="2:13" x14ac:dyDescent="0.25">
      <c r="B19" t="s">
        <v>45</v>
      </c>
      <c r="C19" t="s">
        <v>51</v>
      </c>
      <c r="D19" t="s">
        <v>2</v>
      </c>
      <c r="E19">
        <f t="shared" si="0"/>
        <v>126</v>
      </c>
      <c r="F19">
        <v>11</v>
      </c>
      <c r="G19">
        <v>28</v>
      </c>
      <c r="I19">
        <v>11</v>
      </c>
      <c r="J19">
        <v>29</v>
      </c>
      <c r="K19">
        <v>17</v>
      </c>
      <c r="L19">
        <v>30</v>
      </c>
    </row>
    <row r="20" spans="2:13" x14ac:dyDescent="0.25">
      <c r="B20" t="s">
        <v>1</v>
      </c>
      <c r="C20" t="s">
        <v>48</v>
      </c>
      <c r="D20" t="s">
        <v>2</v>
      </c>
      <c r="E20">
        <f t="shared" si="0"/>
        <v>93</v>
      </c>
      <c r="G20">
        <v>12</v>
      </c>
      <c r="H20">
        <v>16</v>
      </c>
      <c r="J20">
        <v>19</v>
      </c>
      <c r="K20">
        <v>20</v>
      </c>
      <c r="L20">
        <v>15</v>
      </c>
      <c r="M20">
        <v>11</v>
      </c>
    </row>
    <row r="21" spans="2:13" x14ac:dyDescent="0.25">
      <c r="B21" t="s">
        <v>6</v>
      </c>
      <c r="C21" t="s">
        <v>48</v>
      </c>
      <c r="D21" t="s">
        <v>2</v>
      </c>
      <c r="E21">
        <f t="shared" si="0"/>
        <v>120</v>
      </c>
      <c r="G21">
        <v>17</v>
      </c>
      <c r="H21">
        <v>29</v>
      </c>
      <c r="I21">
        <v>16</v>
      </c>
      <c r="K21">
        <v>12</v>
      </c>
      <c r="L21">
        <v>25</v>
      </c>
      <c r="M21">
        <v>21</v>
      </c>
    </row>
    <row r="22" spans="2:13" x14ac:dyDescent="0.25">
      <c r="B22" t="s">
        <v>7</v>
      </c>
      <c r="C22" t="s">
        <v>48</v>
      </c>
      <c r="D22" t="s">
        <v>2</v>
      </c>
      <c r="E22">
        <f t="shared" si="0"/>
        <v>131</v>
      </c>
      <c r="F22">
        <v>30</v>
      </c>
      <c r="H22">
        <v>20</v>
      </c>
      <c r="I22">
        <v>16</v>
      </c>
      <c r="J22">
        <v>23</v>
      </c>
      <c r="L22">
        <v>26</v>
      </c>
      <c r="M22">
        <v>16</v>
      </c>
    </row>
    <row r="23" spans="2:13" x14ac:dyDescent="0.25">
      <c r="B23" t="s">
        <v>9</v>
      </c>
      <c r="C23" t="s">
        <v>48</v>
      </c>
      <c r="D23" t="s">
        <v>2</v>
      </c>
      <c r="E23">
        <f t="shared" si="0"/>
        <v>127</v>
      </c>
      <c r="F23">
        <v>20</v>
      </c>
      <c r="G23">
        <v>20</v>
      </c>
      <c r="I23">
        <v>29</v>
      </c>
      <c r="J23">
        <v>23</v>
      </c>
      <c r="L23">
        <v>19</v>
      </c>
      <c r="M23">
        <v>16</v>
      </c>
    </row>
    <row r="24" spans="2:13" x14ac:dyDescent="0.25">
      <c r="B24" t="s">
        <v>11</v>
      </c>
      <c r="C24" t="s">
        <v>48</v>
      </c>
      <c r="D24" t="s">
        <v>2</v>
      </c>
      <c r="E24">
        <f t="shared" si="0"/>
        <v>140</v>
      </c>
      <c r="F24">
        <v>30</v>
      </c>
      <c r="G24">
        <v>27</v>
      </c>
      <c r="H24">
        <v>23</v>
      </c>
      <c r="J24">
        <v>29</v>
      </c>
      <c r="K24">
        <v>12</v>
      </c>
      <c r="M24">
        <v>19</v>
      </c>
    </row>
    <row r="25" spans="2:13" x14ac:dyDescent="0.25">
      <c r="B25" t="s">
        <v>46</v>
      </c>
      <c r="C25" t="s">
        <v>48</v>
      </c>
      <c r="D25" t="s">
        <v>2</v>
      </c>
      <c r="E25">
        <f t="shared" si="0"/>
        <v>129</v>
      </c>
      <c r="F25">
        <v>15</v>
      </c>
      <c r="G25">
        <v>16</v>
      </c>
      <c r="I25">
        <v>23</v>
      </c>
      <c r="K25">
        <v>28</v>
      </c>
      <c r="L25">
        <v>19</v>
      </c>
      <c r="M25">
        <v>28</v>
      </c>
    </row>
    <row r="26" spans="2:13" x14ac:dyDescent="0.25">
      <c r="B26" t="s">
        <v>25</v>
      </c>
      <c r="C26" t="s">
        <v>49</v>
      </c>
      <c r="D26" t="s">
        <v>2</v>
      </c>
      <c r="E26">
        <f t="shared" si="0"/>
        <v>83</v>
      </c>
      <c r="F26">
        <v>23</v>
      </c>
      <c r="H26">
        <v>11</v>
      </c>
      <c r="I26">
        <v>15</v>
      </c>
      <c r="K26">
        <v>10</v>
      </c>
      <c r="M26">
        <v>24</v>
      </c>
    </row>
    <row r="27" spans="2:13" x14ac:dyDescent="0.25">
      <c r="B27" t="s">
        <v>26</v>
      </c>
      <c r="C27" t="s">
        <v>49</v>
      </c>
      <c r="D27" t="s">
        <v>2</v>
      </c>
      <c r="E27">
        <f t="shared" si="0"/>
        <v>96</v>
      </c>
      <c r="G27">
        <v>20</v>
      </c>
      <c r="I27">
        <v>12</v>
      </c>
      <c r="J27">
        <v>25</v>
      </c>
      <c r="K27">
        <v>10</v>
      </c>
      <c r="L27">
        <v>18</v>
      </c>
      <c r="M27">
        <v>11</v>
      </c>
    </row>
    <row r="28" spans="2:13" x14ac:dyDescent="0.25">
      <c r="B28" t="s">
        <v>35</v>
      </c>
      <c r="C28" t="s">
        <v>49</v>
      </c>
      <c r="D28" t="s">
        <v>2</v>
      </c>
      <c r="E28">
        <f t="shared" si="0"/>
        <v>148</v>
      </c>
      <c r="F28">
        <v>14</v>
      </c>
      <c r="G28">
        <v>17</v>
      </c>
      <c r="H28">
        <v>29</v>
      </c>
      <c r="I28">
        <v>14</v>
      </c>
      <c r="J28">
        <v>30</v>
      </c>
      <c r="L28">
        <v>26</v>
      </c>
      <c r="M28">
        <v>18</v>
      </c>
    </row>
    <row r="29" spans="2:13" x14ac:dyDescent="0.25">
      <c r="B29" t="s">
        <v>36</v>
      </c>
      <c r="C29" t="s">
        <v>49</v>
      </c>
      <c r="D29" t="s">
        <v>2</v>
      </c>
      <c r="E29">
        <f t="shared" si="0"/>
        <v>120</v>
      </c>
      <c r="F29">
        <v>15</v>
      </c>
      <c r="G29">
        <v>12</v>
      </c>
      <c r="H29">
        <v>20</v>
      </c>
      <c r="J29">
        <v>10</v>
      </c>
      <c r="K29">
        <v>22</v>
      </c>
      <c r="L29">
        <v>16</v>
      </c>
      <c r="M29">
        <v>25</v>
      </c>
    </row>
    <row r="30" spans="2:13" x14ac:dyDescent="0.25">
      <c r="B30" t="s">
        <v>37</v>
      </c>
      <c r="C30" t="s">
        <v>49</v>
      </c>
      <c r="D30" t="s">
        <v>2</v>
      </c>
      <c r="E30">
        <f t="shared" si="0"/>
        <v>112</v>
      </c>
      <c r="F30">
        <v>28</v>
      </c>
      <c r="I30">
        <v>29</v>
      </c>
      <c r="K30">
        <v>30</v>
      </c>
      <c r="L30">
        <v>25</v>
      </c>
    </row>
    <row r="31" spans="2:13" x14ac:dyDescent="0.25">
      <c r="B31" t="s">
        <v>38</v>
      </c>
      <c r="C31" t="s">
        <v>49</v>
      </c>
      <c r="D31" t="s">
        <v>2</v>
      </c>
      <c r="E31">
        <f t="shared" si="0"/>
        <v>109</v>
      </c>
      <c r="F31">
        <v>22</v>
      </c>
      <c r="G31">
        <v>24</v>
      </c>
      <c r="H31">
        <v>10</v>
      </c>
      <c r="I31">
        <v>21</v>
      </c>
      <c r="J31">
        <v>10</v>
      </c>
      <c r="L31">
        <v>11</v>
      </c>
      <c r="M31">
        <v>11</v>
      </c>
    </row>
    <row r="32" spans="2:13" x14ac:dyDescent="0.25">
      <c r="B32" t="s">
        <v>39</v>
      </c>
      <c r="C32" t="s">
        <v>49</v>
      </c>
      <c r="D32" t="s">
        <v>2</v>
      </c>
      <c r="E32">
        <f t="shared" si="0"/>
        <v>129</v>
      </c>
      <c r="F32">
        <v>20</v>
      </c>
      <c r="G32">
        <v>29</v>
      </c>
      <c r="I32">
        <v>30</v>
      </c>
      <c r="K32">
        <v>17</v>
      </c>
      <c r="L32">
        <v>18</v>
      </c>
      <c r="M32">
        <v>15</v>
      </c>
    </row>
    <row r="33" spans="2:13" x14ac:dyDescent="0.25">
      <c r="B33" t="s">
        <v>57</v>
      </c>
      <c r="C33" t="s">
        <v>51</v>
      </c>
      <c r="D33" t="s">
        <v>28</v>
      </c>
      <c r="E33">
        <f t="shared" si="0"/>
        <v>129</v>
      </c>
      <c r="F33">
        <v>23</v>
      </c>
      <c r="G33">
        <v>16</v>
      </c>
      <c r="H33">
        <v>22</v>
      </c>
      <c r="J33">
        <v>28</v>
      </c>
      <c r="K33">
        <v>11</v>
      </c>
      <c r="M33">
        <v>29</v>
      </c>
    </row>
    <row r="34" spans="2:13" x14ac:dyDescent="0.25">
      <c r="B34" t="s">
        <v>27</v>
      </c>
      <c r="C34" t="s">
        <v>50</v>
      </c>
      <c r="D34" t="s">
        <v>28</v>
      </c>
      <c r="E34">
        <f t="shared" si="0"/>
        <v>103</v>
      </c>
      <c r="F34">
        <v>15</v>
      </c>
      <c r="H34">
        <v>16</v>
      </c>
      <c r="I34">
        <v>11</v>
      </c>
      <c r="J34">
        <v>11</v>
      </c>
      <c r="K34">
        <v>19</v>
      </c>
      <c r="L34">
        <v>15</v>
      </c>
      <c r="M34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zoomScale="80" zoomScaleNormal="80" workbookViewId="0">
      <selection activeCell="M3" sqref="M3:V28"/>
    </sheetView>
  </sheetViews>
  <sheetFormatPr defaultRowHeight="15" x14ac:dyDescent="0.25"/>
  <cols>
    <col min="1" max="1" width="1.85546875" customWidth="1"/>
    <col min="2" max="2" width="16.28515625" bestFit="1" customWidth="1"/>
    <col min="3" max="3" width="9.42578125" bestFit="1" customWidth="1"/>
    <col min="4" max="4" width="6" bestFit="1" customWidth="1"/>
    <col min="5" max="5" width="11.5703125" bestFit="1" customWidth="1"/>
    <col min="6" max="6" width="15.140625" bestFit="1" customWidth="1"/>
    <col min="7" max="7" width="11.5703125" bestFit="1" customWidth="1"/>
    <col min="8" max="8" width="9.5703125" bestFit="1" customWidth="1"/>
    <col min="9" max="9" width="12.7109375" bestFit="1" customWidth="1"/>
    <col min="10" max="10" width="11.42578125" bestFit="1" customWidth="1"/>
    <col min="11" max="11" width="18.7109375" bestFit="1" customWidth="1"/>
    <col min="12" max="12" width="2.28515625" customWidth="1"/>
  </cols>
  <sheetData>
    <row r="1" spans="1:22" ht="10.5" customHeight="1" x14ac:dyDescent="0.25">
      <c r="A1" s="8"/>
    </row>
    <row r="2" spans="1:22" x14ac:dyDescent="0.25">
      <c r="B2" s="10" t="s">
        <v>59</v>
      </c>
      <c r="C2" s="10" t="s">
        <v>47</v>
      </c>
      <c r="D2" s="10" t="s">
        <v>0</v>
      </c>
      <c r="E2" s="10" t="s">
        <v>21</v>
      </c>
      <c r="F2" s="10" t="s">
        <v>22</v>
      </c>
      <c r="G2" s="10" t="s">
        <v>23</v>
      </c>
      <c r="H2" s="10" t="s">
        <v>53</v>
      </c>
      <c r="I2" s="10" t="s">
        <v>54</v>
      </c>
      <c r="J2" s="10" t="s">
        <v>60</v>
      </c>
      <c r="K2" s="10" t="s">
        <v>62</v>
      </c>
    </row>
    <row r="3" spans="1:22" x14ac:dyDescent="0.25">
      <c r="B3" t="s">
        <v>32</v>
      </c>
      <c r="C3" t="s">
        <v>52</v>
      </c>
      <c r="D3" t="s">
        <v>28</v>
      </c>
      <c r="E3" s="15">
        <v>8</v>
      </c>
      <c r="F3">
        <f>VLOOKUP(B3,'Alış Bilgisi'!B:E,4,0)-IFERROR(VLOOKUP(B3,'Satış Bilgisi'!B:D,3,0),0)</f>
        <v>111</v>
      </c>
      <c r="G3" s="9">
        <f t="shared" ref="G3:G33" si="0">F3*E3</f>
        <v>888</v>
      </c>
      <c r="H3" s="13">
        <v>0.2</v>
      </c>
      <c r="I3">
        <f>IFERROR(VLOOKUP(B3,'Satış Bilgisi'!B:D,3,0),0)</f>
        <v>0</v>
      </c>
      <c r="J3" s="14">
        <f>I3*E3*H3</f>
        <v>0</v>
      </c>
      <c r="K3">
        <f>I3*E3*(1+H3)</f>
        <v>0</v>
      </c>
      <c r="M3" s="19" t="s">
        <v>63</v>
      </c>
      <c r="N3" s="20"/>
      <c r="O3" s="20"/>
      <c r="P3" s="20"/>
      <c r="Q3" s="20"/>
      <c r="R3" s="20"/>
      <c r="S3" s="20"/>
      <c r="T3" s="20"/>
      <c r="U3" s="20"/>
      <c r="V3" s="20"/>
    </row>
    <row r="4" spans="1:22" x14ac:dyDescent="0.25">
      <c r="B4" t="s">
        <v>33</v>
      </c>
      <c r="C4" t="s">
        <v>52</v>
      </c>
      <c r="D4" t="s">
        <v>2</v>
      </c>
      <c r="E4" s="15">
        <v>6</v>
      </c>
      <c r="F4">
        <f>VLOOKUP(B4,'Alış Bilgisi'!B:E,4,0)-IFERROR(VLOOKUP(B4,'Satış Bilgisi'!B:D,3,0),0)</f>
        <v>130</v>
      </c>
      <c r="G4" s="9">
        <f t="shared" si="0"/>
        <v>780</v>
      </c>
      <c r="H4" s="13">
        <v>0.2</v>
      </c>
      <c r="I4">
        <f>IFERROR(VLOOKUP(B4,'Satış Bilgisi'!B:D,3,0),0)</f>
        <v>0</v>
      </c>
      <c r="J4" s="14">
        <f t="shared" ref="J4:J33" si="1">I4*E4*H4</f>
        <v>0</v>
      </c>
      <c r="K4">
        <f t="shared" ref="K4:K33" si="2">I4*E4*(1+H4)</f>
        <v>0</v>
      </c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 x14ac:dyDescent="0.25">
      <c r="B5" t="s">
        <v>40</v>
      </c>
      <c r="C5" t="s">
        <v>51</v>
      </c>
      <c r="D5" t="s">
        <v>2</v>
      </c>
      <c r="E5" s="15">
        <v>4</v>
      </c>
      <c r="F5">
        <f>VLOOKUP(B5,'Alış Bilgisi'!B:E,4,0)-IFERROR(VLOOKUP(B5,'Satış Bilgisi'!B:D,3,0),0)</f>
        <v>170</v>
      </c>
      <c r="G5" s="9">
        <f t="shared" si="0"/>
        <v>680</v>
      </c>
      <c r="H5" s="13">
        <v>0.2</v>
      </c>
      <c r="I5">
        <f>IFERROR(VLOOKUP(B5,'Satış Bilgisi'!B:D,3,0),0)</f>
        <v>0</v>
      </c>
      <c r="J5" s="14">
        <f t="shared" si="1"/>
        <v>0</v>
      </c>
      <c r="K5">
        <f t="shared" si="2"/>
        <v>0</v>
      </c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x14ac:dyDescent="0.25">
      <c r="B6" t="s">
        <v>41</v>
      </c>
      <c r="C6" t="s">
        <v>51</v>
      </c>
      <c r="D6" t="s">
        <v>24</v>
      </c>
      <c r="E6" s="15">
        <v>23</v>
      </c>
      <c r="F6">
        <f>VLOOKUP(B6,'Alış Bilgisi'!B:E,4,0)-IFERROR(VLOOKUP(B6,'Satış Bilgisi'!B:D,3,0),0)</f>
        <v>111</v>
      </c>
      <c r="G6" s="9">
        <f t="shared" si="0"/>
        <v>2553</v>
      </c>
      <c r="H6" s="13">
        <v>0.2</v>
      </c>
      <c r="I6">
        <f>IFERROR(VLOOKUP(B6,'Satış Bilgisi'!B:D,3,0),0)</f>
        <v>5</v>
      </c>
      <c r="J6" s="14">
        <f t="shared" si="1"/>
        <v>23</v>
      </c>
      <c r="K6">
        <f t="shared" si="2"/>
        <v>138</v>
      </c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x14ac:dyDescent="0.25">
      <c r="B7" t="s">
        <v>57</v>
      </c>
      <c r="C7" t="s">
        <v>51</v>
      </c>
      <c r="D7" t="s">
        <v>28</v>
      </c>
      <c r="E7" s="15">
        <v>16</v>
      </c>
      <c r="F7">
        <f>VLOOKUP(B7,'Alış Bilgisi'!B:E,4,0)-IFERROR(VLOOKUP(B7,'Satış Bilgisi'!B:D,3,0),0)</f>
        <v>129</v>
      </c>
      <c r="G7" s="9">
        <f t="shared" si="0"/>
        <v>2064</v>
      </c>
      <c r="H7" s="13">
        <v>0.2</v>
      </c>
      <c r="I7">
        <f>IFERROR(VLOOKUP(B7,'Satış Bilgisi'!B:D,3,0),0)</f>
        <v>0</v>
      </c>
      <c r="J7" s="14">
        <f t="shared" si="1"/>
        <v>0</v>
      </c>
      <c r="K7">
        <f t="shared" si="2"/>
        <v>0</v>
      </c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x14ac:dyDescent="0.25">
      <c r="B8" t="s">
        <v>42</v>
      </c>
      <c r="C8" t="s">
        <v>51</v>
      </c>
      <c r="D8" t="s">
        <v>2</v>
      </c>
      <c r="E8" s="15">
        <v>28</v>
      </c>
      <c r="F8">
        <f>VLOOKUP(B8,'Alış Bilgisi'!B:E,4,0)-IFERROR(VLOOKUP(B8,'Satış Bilgisi'!B:D,3,0),0)</f>
        <v>99</v>
      </c>
      <c r="G8" s="9">
        <f t="shared" si="0"/>
        <v>2772</v>
      </c>
      <c r="H8" s="13">
        <v>0.2</v>
      </c>
      <c r="I8">
        <f>IFERROR(VLOOKUP(B8,'Satış Bilgisi'!B:D,3,0),0)</f>
        <v>0</v>
      </c>
      <c r="J8" s="14">
        <f t="shared" si="1"/>
        <v>0</v>
      </c>
      <c r="K8">
        <f t="shared" si="2"/>
        <v>0</v>
      </c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2" x14ac:dyDescent="0.25">
      <c r="B9" t="s">
        <v>43</v>
      </c>
      <c r="C9" t="s">
        <v>51</v>
      </c>
      <c r="D9" t="s">
        <v>24</v>
      </c>
      <c r="E9" s="15">
        <v>20</v>
      </c>
      <c r="F9">
        <f>VLOOKUP(B9,'Alış Bilgisi'!B:E,4,0)-IFERROR(VLOOKUP(B9,'Satış Bilgisi'!B:D,3,0),0)</f>
        <v>39</v>
      </c>
      <c r="G9" s="9">
        <f t="shared" si="0"/>
        <v>780</v>
      </c>
      <c r="H9" s="13">
        <v>0.2</v>
      </c>
      <c r="I9">
        <f>IFERROR(VLOOKUP(B9,'Satış Bilgisi'!B:D,3,0),0)</f>
        <v>0</v>
      </c>
      <c r="J9" s="14">
        <f t="shared" si="1"/>
        <v>0</v>
      </c>
      <c r="K9">
        <f t="shared" si="2"/>
        <v>0</v>
      </c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2" x14ac:dyDescent="0.25">
      <c r="B10" t="s">
        <v>56</v>
      </c>
      <c r="C10" t="s">
        <v>51</v>
      </c>
      <c r="D10" t="s">
        <v>24</v>
      </c>
      <c r="E10" s="15">
        <v>8</v>
      </c>
      <c r="F10">
        <f>VLOOKUP(B10,'Alış Bilgisi'!B:E,4,0)-IFERROR(VLOOKUP(B10,'Satış Bilgisi'!B:D,3,0),0)</f>
        <v>137</v>
      </c>
      <c r="G10" s="9">
        <f t="shared" si="0"/>
        <v>1096</v>
      </c>
      <c r="H10" s="13">
        <v>0.2</v>
      </c>
      <c r="I10">
        <f>IFERROR(VLOOKUP(B10,'Satış Bilgisi'!B:D,3,0),0)</f>
        <v>0</v>
      </c>
      <c r="J10" s="14">
        <f t="shared" si="1"/>
        <v>0</v>
      </c>
      <c r="K10">
        <f t="shared" si="2"/>
        <v>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x14ac:dyDescent="0.25">
      <c r="B11" t="s">
        <v>44</v>
      </c>
      <c r="C11" t="s">
        <v>51</v>
      </c>
      <c r="D11" t="s">
        <v>2</v>
      </c>
      <c r="E11" s="15">
        <v>50</v>
      </c>
      <c r="F11">
        <f>VLOOKUP(B11,'Alış Bilgisi'!B:E,4,0)-IFERROR(VLOOKUP(B11,'Satış Bilgisi'!B:D,3,0),0)</f>
        <v>136</v>
      </c>
      <c r="G11" s="9">
        <f t="shared" si="0"/>
        <v>6800</v>
      </c>
      <c r="H11" s="13">
        <v>0.2</v>
      </c>
      <c r="I11">
        <f>IFERROR(VLOOKUP(B11,'Satış Bilgisi'!B:D,3,0),0)</f>
        <v>0</v>
      </c>
      <c r="J11" s="14">
        <f t="shared" si="1"/>
        <v>0</v>
      </c>
      <c r="K11">
        <f t="shared" si="2"/>
        <v>0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 x14ac:dyDescent="0.25">
      <c r="B12" t="s">
        <v>45</v>
      </c>
      <c r="C12" t="s">
        <v>51</v>
      </c>
      <c r="D12" t="s">
        <v>2</v>
      </c>
      <c r="E12" s="15">
        <v>45</v>
      </c>
      <c r="F12">
        <f>VLOOKUP(B12,'Alış Bilgisi'!B:E,4,0)-IFERROR(VLOOKUP(B12,'Satış Bilgisi'!B:D,3,0),0)</f>
        <v>126</v>
      </c>
      <c r="G12" s="9">
        <f t="shared" si="0"/>
        <v>5670</v>
      </c>
      <c r="H12" s="13">
        <v>0.2</v>
      </c>
      <c r="I12">
        <f>IFERROR(VLOOKUP(B12,'Satış Bilgisi'!B:D,3,0),0)</f>
        <v>0</v>
      </c>
      <c r="J12" s="14">
        <f t="shared" si="1"/>
        <v>0</v>
      </c>
      <c r="K12">
        <f t="shared" si="2"/>
        <v>0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x14ac:dyDescent="0.25">
      <c r="B13" t="s">
        <v>3</v>
      </c>
      <c r="C13" t="s">
        <v>50</v>
      </c>
      <c r="D13" t="s">
        <v>24</v>
      </c>
      <c r="E13" s="15">
        <v>3</v>
      </c>
      <c r="F13">
        <f>VLOOKUP(B13,'Alış Bilgisi'!B:E,4,0)-IFERROR(VLOOKUP(B13,'Satış Bilgisi'!B:D,3,0),0)</f>
        <v>113</v>
      </c>
      <c r="G13" s="9">
        <f t="shared" si="0"/>
        <v>339</v>
      </c>
      <c r="H13" s="13">
        <v>0.25</v>
      </c>
      <c r="I13">
        <f>IFERROR(VLOOKUP(B13,'Satış Bilgisi'!B:D,3,0),0)</f>
        <v>0</v>
      </c>
      <c r="J13" s="14">
        <f t="shared" si="1"/>
        <v>0</v>
      </c>
      <c r="K13">
        <f t="shared" si="2"/>
        <v>0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x14ac:dyDescent="0.25">
      <c r="B14" t="s">
        <v>27</v>
      </c>
      <c r="C14" t="s">
        <v>50</v>
      </c>
      <c r="D14" t="s">
        <v>28</v>
      </c>
      <c r="E14" s="15">
        <v>25</v>
      </c>
      <c r="F14">
        <f>VLOOKUP(B14,'Alış Bilgisi'!B:E,4,0)-IFERROR(VLOOKUP(B14,'Satış Bilgisi'!B:D,3,0),0)</f>
        <v>103</v>
      </c>
      <c r="G14" s="9">
        <f t="shared" si="0"/>
        <v>2575</v>
      </c>
      <c r="H14" s="13">
        <v>0.25</v>
      </c>
      <c r="I14">
        <f>IFERROR(VLOOKUP(B14,'Satış Bilgisi'!B:D,3,0),0)</f>
        <v>0</v>
      </c>
      <c r="J14" s="14">
        <f t="shared" si="1"/>
        <v>0</v>
      </c>
      <c r="K14">
        <f t="shared" si="2"/>
        <v>0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x14ac:dyDescent="0.25">
      <c r="B15" t="s">
        <v>29</v>
      </c>
      <c r="C15" t="s">
        <v>50</v>
      </c>
      <c r="D15" t="s">
        <v>24</v>
      </c>
      <c r="E15" s="15">
        <v>70</v>
      </c>
      <c r="F15">
        <f>VLOOKUP(B15,'Alış Bilgisi'!B:E,4,0)-IFERROR(VLOOKUP(B15,'Satış Bilgisi'!B:D,3,0),0)</f>
        <v>63</v>
      </c>
      <c r="G15" s="9">
        <f t="shared" si="0"/>
        <v>4410</v>
      </c>
      <c r="H15" s="13">
        <v>0.25</v>
      </c>
      <c r="I15">
        <f>IFERROR(VLOOKUP(B15,'Satış Bilgisi'!B:D,3,0),0)</f>
        <v>0</v>
      </c>
      <c r="J15" s="14">
        <f t="shared" si="1"/>
        <v>0</v>
      </c>
      <c r="K15">
        <f t="shared" si="2"/>
        <v>0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x14ac:dyDescent="0.25">
      <c r="B16" t="s">
        <v>30</v>
      </c>
      <c r="C16" t="s">
        <v>50</v>
      </c>
      <c r="D16" t="s">
        <v>24</v>
      </c>
      <c r="E16" s="15">
        <v>18</v>
      </c>
      <c r="F16">
        <f>VLOOKUP(B16,'Alış Bilgisi'!B:E,4,0)-IFERROR(VLOOKUP(B16,'Satış Bilgisi'!B:D,3,0),0)</f>
        <v>34</v>
      </c>
      <c r="G16" s="9">
        <f t="shared" si="0"/>
        <v>612</v>
      </c>
      <c r="H16" s="13">
        <v>0.25</v>
      </c>
      <c r="I16">
        <f>IFERROR(VLOOKUP(B16,'Satış Bilgisi'!B:D,3,0),0)</f>
        <v>0</v>
      </c>
      <c r="J16" s="14">
        <f t="shared" si="1"/>
        <v>0</v>
      </c>
      <c r="K16">
        <f t="shared" si="2"/>
        <v>0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2:22" x14ac:dyDescent="0.25">
      <c r="B17" t="s">
        <v>31</v>
      </c>
      <c r="C17" t="s">
        <v>50</v>
      </c>
      <c r="D17" t="s">
        <v>24</v>
      </c>
      <c r="E17" s="15">
        <v>24</v>
      </c>
      <c r="F17">
        <f>VLOOKUP(B17,'Alış Bilgisi'!B:E,4,0)-IFERROR(VLOOKUP(B17,'Satış Bilgisi'!B:D,3,0),0)</f>
        <v>49</v>
      </c>
      <c r="G17" s="9">
        <f t="shared" si="0"/>
        <v>1176</v>
      </c>
      <c r="H17" s="13">
        <v>0.25</v>
      </c>
      <c r="I17">
        <f>IFERROR(VLOOKUP(B17,'Satış Bilgisi'!B:D,3,0),0)</f>
        <v>0</v>
      </c>
      <c r="J17" s="14">
        <f t="shared" si="1"/>
        <v>0</v>
      </c>
      <c r="K17">
        <f t="shared" si="2"/>
        <v>0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2:22" x14ac:dyDescent="0.25">
      <c r="B18" t="s">
        <v>1</v>
      </c>
      <c r="C18" t="s">
        <v>48</v>
      </c>
      <c r="D18" t="s">
        <v>2</v>
      </c>
      <c r="E18" s="15">
        <v>5</v>
      </c>
      <c r="F18">
        <f>VLOOKUP(B18,'Alış Bilgisi'!B:E,4,0)-IFERROR(VLOOKUP(B18,'Satış Bilgisi'!B:D,3,0),0)</f>
        <v>78</v>
      </c>
      <c r="G18" s="9">
        <f t="shared" si="0"/>
        <v>390</v>
      </c>
      <c r="H18" s="13">
        <v>0.4</v>
      </c>
      <c r="I18">
        <f>IFERROR(VLOOKUP(B18,'Satış Bilgisi'!B:D,3,0),0)</f>
        <v>15</v>
      </c>
      <c r="J18" s="14">
        <f t="shared" si="1"/>
        <v>30</v>
      </c>
      <c r="K18">
        <f t="shared" si="2"/>
        <v>105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2:22" x14ac:dyDescent="0.25">
      <c r="B19" t="s">
        <v>6</v>
      </c>
      <c r="C19" t="s">
        <v>48</v>
      </c>
      <c r="D19" t="s">
        <v>2</v>
      </c>
      <c r="E19" s="15">
        <v>4</v>
      </c>
      <c r="F19">
        <f>VLOOKUP(B19,'Alış Bilgisi'!B:E,4,0)-IFERROR(VLOOKUP(B19,'Satış Bilgisi'!B:D,3,0),0)</f>
        <v>120</v>
      </c>
      <c r="G19" s="9">
        <f t="shared" si="0"/>
        <v>480</v>
      </c>
      <c r="H19" s="13">
        <v>0.4</v>
      </c>
      <c r="I19">
        <f>IFERROR(VLOOKUP(B19,'Satış Bilgisi'!B:D,3,0),0)</f>
        <v>0</v>
      </c>
      <c r="J19" s="14">
        <f t="shared" si="1"/>
        <v>0</v>
      </c>
      <c r="K19">
        <f t="shared" si="2"/>
        <v>0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2:22" x14ac:dyDescent="0.25">
      <c r="B20" t="s">
        <v>7</v>
      </c>
      <c r="C20" t="s">
        <v>48</v>
      </c>
      <c r="D20" t="s">
        <v>2</v>
      </c>
      <c r="E20" s="15">
        <v>9</v>
      </c>
      <c r="F20">
        <f>VLOOKUP(B20,'Alış Bilgisi'!B:E,4,0)-IFERROR(VLOOKUP(B20,'Satış Bilgisi'!B:D,3,0),0)</f>
        <v>131</v>
      </c>
      <c r="G20" s="9">
        <f t="shared" si="0"/>
        <v>1179</v>
      </c>
      <c r="H20" s="13">
        <v>0.4</v>
      </c>
      <c r="I20">
        <f>IFERROR(VLOOKUP(B20,'Satış Bilgisi'!B:D,3,0),0)</f>
        <v>0</v>
      </c>
      <c r="J20" s="14">
        <f t="shared" si="1"/>
        <v>0</v>
      </c>
      <c r="K20">
        <f t="shared" si="2"/>
        <v>0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2:22" x14ac:dyDescent="0.25">
      <c r="B21" t="s">
        <v>9</v>
      </c>
      <c r="C21" t="s">
        <v>48</v>
      </c>
      <c r="D21" t="s">
        <v>2</v>
      </c>
      <c r="E21" s="15">
        <v>3</v>
      </c>
      <c r="F21">
        <f>VLOOKUP(B21,'Alış Bilgisi'!B:E,4,0)-IFERROR(VLOOKUP(B21,'Satış Bilgisi'!B:D,3,0),0)</f>
        <v>97</v>
      </c>
      <c r="G21" s="9">
        <f t="shared" si="0"/>
        <v>291</v>
      </c>
      <c r="H21" s="13">
        <v>0.4</v>
      </c>
      <c r="I21">
        <f>IFERROR(VLOOKUP(B21,'Satış Bilgisi'!B:D,3,0),0)</f>
        <v>30</v>
      </c>
      <c r="J21" s="14">
        <f t="shared" si="1"/>
        <v>36</v>
      </c>
      <c r="K21">
        <f t="shared" si="2"/>
        <v>125.99999999999999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2:22" x14ac:dyDescent="0.25">
      <c r="B22" t="s">
        <v>10</v>
      </c>
      <c r="C22" t="s">
        <v>48</v>
      </c>
      <c r="D22" t="s">
        <v>24</v>
      </c>
      <c r="E22" s="15">
        <v>11</v>
      </c>
      <c r="F22">
        <f>VLOOKUP(B22,'Alış Bilgisi'!B:E,4,0)-IFERROR(VLOOKUP(B22,'Satış Bilgisi'!B:D,3,0),0)</f>
        <v>26</v>
      </c>
      <c r="G22" s="9">
        <f t="shared" si="0"/>
        <v>286</v>
      </c>
      <c r="H22" s="13">
        <v>0.4</v>
      </c>
      <c r="I22">
        <f>IFERROR(VLOOKUP(B22,'Satış Bilgisi'!B:D,3,0),0)</f>
        <v>60</v>
      </c>
      <c r="J22" s="14">
        <f t="shared" si="1"/>
        <v>264</v>
      </c>
      <c r="K22">
        <f t="shared" si="2"/>
        <v>923.99999999999989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2:22" x14ac:dyDescent="0.25">
      <c r="B23" t="s">
        <v>11</v>
      </c>
      <c r="C23" t="s">
        <v>48</v>
      </c>
      <c r="D23" t="s">
        <v>2</v>
      </c>
      <c r="E23" s="15">
        <v>10</v>
      </c>
      <c r="F23">
        <f>VLOOKUP(B23,'Alış Bilgisi'!B:E,4,0)-IFERROR(VLOOKUP(B23,'Satış Bilgisi'!B:D,3,0),0)</f>
        <v>140</v>
      </c>
      <c r="G23" s="9">
        <f t="shared" si="0"/>
        <v>1400</v>
      </c>
      <c r="H23" s="13">
        <v>0.4</v>
      </c>
      <c r="I23">
        <f>IFERROR(VLOOKUP(B23,'Satış Bilgisi'!B:D,3,0),0)</f>
        <v>0</v>
      </c>
      <c r="J23" s="14">
        <f t="shared" si="1"/>
        <v>0</v>
      </c>
      <c r="K23">
        <f t="shared" si="2"/>
        <v>0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2:22" x14ac:dyDescent="0.25">
      <c r="B24" t="s">
        <v>46</v>
      </c>
      <c r="C24" t="s">
        <v>48</v>
      </c>
      <c r="D24" t="s">
        <v>2</v>
      </c>
      <c r="E24" s="15">
        <v>7</v>
      </c>
      <c r="F24">
        <f>VLOOKUP(B24,'Alış Bilgisi'!B:E,4,0)-IFERROR(VLOOKUP(B24,'Satış Bilgisi'!B:D,3,0),0)</f>
        <v>129</v>
      </c>
      <c r="G24" s="9">
        <f t="shared" si="0"/>
        <v>903</v>
      </c>
      <c r="H24" s="13">
        <v>0.4</v>
      </c>
      <c r="I24">
        <f>IFERROR(VLOOKUP(B24,'Satış Bilgisi'!B:D,3,0),0)</f>
        <v>0</v>
      </c>
      <c r="J24" s="14">
        <f t="shared" si="1"/>
        <v>0</v>
      </c>
      <c r="K24">
        <f t="shared" si="2"/>
        <v>0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2:22" x14ac:dyDescent="0.25">
      <c r="B25" t="s">
        <v>8</v>
      </c>
      <c r="C25" t="s">
        <v>49</v>
      </c>
      <c r="D25" t="s">
        <v>24</v>
      </c>
      <c r="E25" s="15">
        <v>0.5</v>
      </c>
      <c r="F25">
        <f>VLOOKUP(B25,'Alış Bilgisi'!B:E,4,0)-IFERROR(VLOOKUP(B25,'Satış Bilgisi'!B:D,3,0),0)</f>
        <v>393</v>
      </c>
      <c r="G25" s="9">
        <f t="shared" si="0"/>
        <v>196.5</v>
      </c>
      <c r="H25" s="13">
        <v>0.3</v>
      </c>
      <c r="I25">
        <f>IFERROR(VLOOKUP(B25,'Satış Bilgisi'!B:D,3,0),0)</f>
        <v>30</v>
      </c>
      <c r="J25" s="14">
        <f t="shared" si="1"/>
        <v>4.5</v>
      </c>
      <c r="K25">
        <f t="shared" si="2"/>
        <v>19.5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2:22" x14ac:dyDescent="0.25">
      <c r="B26" t="s">
        <v>25</v>
      </c>
      <c r="C26" t="s">
        <v>49</v>
      </c>
      <c r="D26" t="s">
        <v>2</v>
      </c>
      <c r="E26" s="15">
        <v>6</v>
      </c>
      <c r="F26">
        <f>VLOOKUP(B26,'Alış Bilgisi'!B:E,4,0)-IFERROR(VLOOKUP(B26,'Satış Bilgisi'!B:D,3,0),0)</f>
        <v>83</v>
      </c>
      <c r="G26" s="9">
        <f t="shared" si="0"/>
        <v>498</v>
      </c>
      <c r="H26" s="13">
        <v>0.3</v>
      </c>
      <c r="I26">
        <f>IFERROR(VLOOKUP(B26,'Satış Bilgisi'!B:D,3,0),0)</f>
        <v>0</v>
      </c>
      <c r="J26" s="14">
        <f t="shared" si="1"/>
        <v>0</v>
      </c>
      <c r="K26">
        <f t="shared" si="2"/>
        <v>0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2:22" x14ac:dyDescent="0.25">
      <c r="B27" t="s">
        <v>26</v>
      </c>
      <c r="C27" t="s">
        <v>49</v>
      </c>
      <c r="D27" t="s">
        <v>2</v>
      </c>
      <c r="E27" s="15">
        <v>8</v>
      </c>
      <c r="F27">
        <f>VLOOKUP(B27,'Alış Bilgisi'!B:E,4,0)-IFERROR(VLOOKUP(B27,'Satış Bilgisi'!B:D,3,0),0)</f>
        <v>96</v>
      </c>
      <c r="G27" s="9">
        <f t="shared" si="0"/>
        <v>768</v>
      </c>
      <c r="H27" s="13">
        <v>0.3</v>
      </c>
      <c r="I27">
        <f>IFERROR(VLOOKUP(B27,'Satış Bilgisi'!B:D,3,0),0)</f>
        <v>0</v>
      </c>
      <c r="J27" s="14">
        <f t="shared" si="1"/>
        <v>0</v>
      </c>
      <c r="K27">
        <f t="shared" si="2"/>
        <v>0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2:22" x14ac:dyDescent="0.25">
      <c r="B28" t="s">
        <v>34</v>
      </c>
      <c r="C28" t="s">
        <v>49</v>
      </c>
      <c r="D28" t="s">
        <v>24</v>
      </c>
      <c r="E28" s="15">
        <v>2</v>
      </c>
      <c r="F28">
        <f>VLOOKUP(B28,'Alış Bilgisi'!B:E,4,0)-IFERROR(VLOOKUP(B28,'Satış Bilgisi'!B:D,3,0),0)</f>
        <v>125</v>
      </c>
      <c r="G28" s="9">
        <f t="shared" si="0"/>
        <v>250</v>
      </c>
      <c r="H28" s="13">
        <v>0.3</v>
      </c>
      <c r="I28">
        <f>IFERROR(VLOOKUP(B28,'Satış Bilgisi'!B:D,3,0),0)</f>
        <v>0</v>
      </c>
      <c r="J28" s="14">
        <f t="shared" si="1"/>
        <v>0</v>
      </c>
      <c r="K28">
        <f t="shared" si="2"/>
        <v>0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2:22" x14ac:dyDescent="0.25">
      <c r="B29" t="s">
        <v>35</v>
      </c>
      <c r="C29" t="s">
        <v>49</v>
      </c>
      <c r="D29" t="s">
        <v>2</v>
      </c>
      <c r="E29" s="15">
        <v>6</v>
      </c>
      <c r="F29">
        <f>VLOOKUP(B29,'Alış Bilgisi'!B:E,4,0)-IFERROR(VLOOKUP(B29,'Satış Bilgisi'!B:D,3,0),0)</f>
        <v>148</v>
      </c>
      <c r="G29" s="9">
        <f t="shared" si="0"/>
        <v>888</v>
      </c>
      <c r="H29" s="13">
        <v>0.3</v>
      </c>
      <c r="I29">
        <f>IFERROR(VLOOKUP(B29,'Satış Bilgisi'!B:D,3,0),0)</f>
        <v>0</v>
      </c>
      <c r="J29" s="14">
        <f t="shared" si="1"/>
        <v>0</v>
      </c>
      <c r="K29">
        <f t="shared" si="2"/>
        <v>0</v>
      </c>
    </row>
    <row r="30" spans="2:22" x14ac:dyDescent="0.25">
      <c r="B30" t="s">
        <v>36</v>
      </c>
      <c r="C30" t="s">
        <v>49</v>
      </c>
      <c r="D30" t="s">
        <v>2</v>
      </c>
      <c r="E30" s="15">
        <v>7.5</v>
      </c>
      <c r="F30">
        <f>VLOOKUP(B30,'Alış Bilgisi'!B:E,4,0)-IFERROR(VLOOKUP(B30,'Satış Bilgisi'!B:D,3,0),0)</f>
        <v>120</v>
      </c>
      <c r="G30" s="9">
        <f t="shared" si="0"/>
        <v>900</v>
      </c>
      <c r="H30" s="13">
        <v>0.3</v>
      </c>
      <c r="I30">
        <f>IFERROR(VLOOKUP(B30,'Satış Bilgisi'!B:D,3,0),0)</f>
        <v>0</v>
      </c>
      <c r="J30" s="14">
        <f t="shared" si="1"/>
        <v>0</v>
      </c>
      <c r="K30">
        <f t="shared" si="2"/>
        <v>0</v>
      </c>
    </row>
    <row r="31" spans="2:22" x14ac:dyDescent="0.25">
      <c r="B31" t="s">
        <v>37</v>
      </c>
      <c r="C31" t="s">
        <v>49</v>
      </c>
      <c r="D31" t="s">
        <v>2</v>
      </c>
      <c r="E31" s="15">
        <v>19</v>
      </c>
      <c r="F31">
        <f>VLOOKUP(B31,'Alış Bilgisi'!B:E,4,0)-IFERROR(VLOOKUP(B31,'Satış Bilgisi'!B:D,3,0),0)</f>
        <v>112</v>
      </c>
      <c r="G31" s="9">
        <f t="shared" si="0"/>
        <v>2128</v>
      </c>
      <c r="H31" s="13">
        <v>0.3</v>
      </c>
      <c r="I31">
        <f>IFERROR(VLOOKUP(B31,'Satış Bilgisi'!B:D,3,0),0)</f>
        <v>0</v>
      </c>
      <c r="J31" s="14">
        <f t="shared" si="1"/>
        <v>0</v>
      </c>
      <c r="K31">
        <f t="shared" si="2"/>
        <v>0</v>
      </c>
    </row>
    <row r="32" spans="2:22" x14ac:dyDescent="0.25">
      <c r="B32" t="s">
        <v>38</v>
      </c>
      <c r="C32" t="s">
        <v>49</v>
      </c>
      <c r="D32" t="s">
        <v>2</v>
      </c>
      <c r="E32" s="15">
        <v>4</v>
      </c>
      <c r="F32">
        <f>VLOOKUP(B32,'Alış Bilgisi'!B:E,4,0)-IFERROR(VLOOKUP(B32,'Satış Bilgisi'!B:D,3,0),0)</f>
        <v>85</v>
      </c>
      <c r="G32" s="9">
        <f t="shared" si="0"/>
        <v>340</v>
      </c>
      <c r="H32" s="13">
        <v>0.3</v>
      </c>
      <c r="I32">
        <f>IFERROR(VLOOKUP(B32,'Satış Bilgisi'!B:D,3,0),0)</f>
        <v>24</v>
      </c>
      <c r="J32" s="14">
        <f t="shared" si="1"/>
        <v>28.799999999999997</v>
      </c>
      <c r="K32">
        <f t="shared" si="2"/>
        <v>124.80000000000001</v>
      </c>
    </row>
    <row r="33" spans="2:11" x14ac:dyDescent="0.25">
      <c r="B33" t="s">
        <v>39</v>
      </c>
      <c r="C33" t="s">
        <v>49</v>
      </c>
      <c r="D33" t="s">
        <v>2</v>
      </c>
      <c r="E33" s="15">
        <v>9</v>
      </c>
      <c r="F33">
        <f>VLOOKUP(B33,'Alış Bilgisi'!B:E,4,0)-IFERROR(VLOOKUP(B33,'Satış Bilgisi'!B:D,3,0),0)</f>
        <v>129</v>
      </c>
      <c r="G33" s="9">
        <f t="shared" si="0"/>
        <v>1161</v>
      </c>
      <c r="H33" s="13">
        <v>0.3</v>
      </c>
      <c r="I33">
        <f>IFERROR(VLOOKUP(B33,'Satış Bilgisi'!B:D,3,0),0)</f>
        <v>0</v>
      </c>
      <c r="J33" s="14">
        <f t="shared" si="1"/>
        <v>0</v>
      </c>
      <c r="K33">
        <f t="shared" si="2"/>
        <v>0</v>
      </c>
    </row>
    <row r="34" spans="2:11" x14ac:dyDescent="0.25">
      <c r="J34" s="14">
        <f>SUM(J3:J33)</f>
        <v>386.3</v>
      </c>
      <c r="K34" s="14">
        <f>SUM(K3:K33)</f>
        <v>1437.3</v>
      </c>
    </row>
  </sheetData>
  <mergeCells count="1">
    <mergeCell ref="M3:V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workbookViewId="0">
      <selection activeCell="D10" sqref="D10"/>
    </sheetView>
  </sheetViews>
  <sheetFormatPr defaultRowHeight="15" x14ac:dyDescent="0.25"/>
  <cols>
    <col min="1" max="1" width="2.5703125" customWidth="1"/>
    <col min="2" max="2" width="11.42578125" bestFit="1" customWidth="1"/>
    <col min="3" max="3" width="6.42578125" customWidth="1"/>
    <col min="4" max="4" width="10.85546875" bestFit="1" customWidth="1"/>
    <col min="5" max="5" width="10.85546875" customWidth="1"/>
    <col min="6" max="11" width="3.7109375" bestFit="1" customWidth="1"/>
    <col min="12" max="12" width="9.85546875" customWidth="1"/>
  </cols>
  <sheetData>
    <row r="2" spans="2:11" x14ac:dyDescent="0.25">
      <c r="F2" s="12" t="s">
        <v>58</v>
      </c>
      <c r="G2" s="12"/>
      <c r="H2" s="12"/>
      <c r="I2" s="12"/>
      <c r="J2" s="12"/>
      <c r="K2" s="12"/>
    </row>
    <row r="3" spans="2:11" ht="59.25" customHeight="1" x14ac:dyDescent="0.25">
      <c r="B3" s="10" t="s">
        <v>59</v>
      </c>
      <c r="C3" s="10" t="s">
        <v>0</v>
      </c>
      <c r="D3" s="10" t="s">
        <v>5</v>
      </c>
      <c r="E3" s="10" t="s">
        <v>61</v>
      </c>
      <c r="F3" s="11">
        <v>43831</v>
      </c>
      <c r="G3" s="11">
        <v>43862</v>
      </c>
      <c r="H3" s="11">
        <v>43891</v>
      </c>
      <c r="I3" s="11">
        <v>43922</v>
      </c>
      <c r="J3" s="11">
        <v>43952</v>
      </c>
      <c r="K3" s="11">
        <v>43983</v>
      </c>
    </row>
    <row r="4" spans="2:11" x14ac:dyDescent="0.25">
      <c r="B4" t="s">
        <v>1</v>
      </c>
      <c r="C4" t="str">
        <f>VLOOKUP(B4,'Depo Bilgisi'!B:D,3,0)</f>
        <v>kg</v>
      </c>
      <c r="D4">
        <f>SUM(F4:K4)</f>
        <v>15</v>
      </c>
      <c r="E4">
        <f>VLOOKUP(B4,'Depo Bilgisi'!B:E,4,0)*(VLOOKUP(B4,'Depo Bilgisi'!B:H,7,0)+1)</f>
        <v>7</v>
      </c>
      <c r="F4">
        <v>5</v>
      </c>
      <c r="H4">
        <v>5</v>
      </c>
      <c r="J4">
        <v>5</v>
      </c>
    </row>
    <row r="5" spans="2:11" x14ac:dyDescent="0.25">
      <c r="B5" t="s">
        <v>8</v>
      </c>
      <c r="C5" t="str">
        <f>VLOOKUP(B5,'Depo Bilgisi'!B:D,3,0)</f>
        <v>ad</v>
      </c>
      <c r="D5">
        <f t="shared" ref="D5:D10" si="0">SUM(F5:K5)</f>
        <v>30</v>
      </c>
      <c r="E5">
        <f>VLOOKUP(B5,'Depo Bilgisi'!B:E,4,0)*(VLOOKUP(B5,'Depo Bilgisi'!B:H,7,0)+1)</f>
        <v>0.65</v>
      </c>
      <c r="F5">
        <v>10</v>
      </c>
      <c r="H5">
        <v>10</v>
      </c>
      <c r="J5">
        <v>10</v>
      </c>
    </row>
    <row r="6" spans="2:11" x14ac:dyDescent="0.25">
      <c r="B6" t="s">
        <v>9</v>
      </c>
      <c r="C6" t="str">
        <f>VLOOKUP(B6,'Depo Bilgisi'!B:D,3,0)</f>
        <v>kg</v>
      </c>
      <c r="D6">
        <f t="shared" si="0"/>
        <v>30</v>
      </c>
      <c r="E6">
        <f>VLOOKUP(B6,'Depo Bilgisi'!B:E,4,0)*(VLOOKUP(B6,'Depo Bilgisi'!B:H,7,0)+1)</f>
        <v>4.1999999999999993</v>
      </c>
      <c r="G6">
        <v>10</v>
      </c>
      <c r="I6">
        <v>10</v>
      </c>
      <c r="K6">
        <v>10</v>
      </c>
    </row>
    <row r="7" spans="2:11" x14ac:dyDescent="0.25">
      <c r="B7" t="s">
        <v>10</v>
      </c>
      <c r="C7" t="str">
        <f>VLOOKUP(B7,'Depo Bilgisi'!B:D,3,0)</f>
        <v>ad</v>
      </c>
      <c r="D7">
        <f t="shared" si="0"/>
        <v>60</v>
      </c>
      <c r="E7">
        <f>VLOOKUP(B7,'Depo Bilgisi'!B:E,4,0)*(VLOOKUP(B7,'Depo Bilgisi'!B:H,7,0)+1)</f>
        <v>15.399999999999999</v>
      </c>
      <c r="G7">
        <v>20</v>
      </c>
      <c r="I7">
        <v>20</v>
      </c>
      <c r="K7">
        <v>20</v>
      </c>
    </row>
    <row r="8" spans="2:11" x14ac:dyDescent="0.25">
      <c r="B8" t="s">
        <v>38</v>
      </c>
      <c r="C8" t="str">
        <f>VLOOKUP(B8,'Depo Bilgisi'!B:D,3,0)</f>
        <v>kg</v>
      </c>
      <c r="D8">
        <f t="shared" si="0"/>
        <v>24</v>
      </c>
      <c r="E8">
        <f>VLOOKUP(B8,'Depo Bilgisi'!B:E,4,0)*(VLOOKUP(B8,'Depo Bilgisi'!B:H,7,0)+1)</f>
        <v>5.2</v>
      </c>
      <c r="G8">
        <v>8</v>
      </c>
      <c r="I8">
        <v>8</v>
      </c>
      <c r="K8">
        <v>8</v>
      </c>
    </row>
    <row r="9" spans="2:11" x14ac:dyDescent="0.25">
      <c r="B9" t="s">
        <v>40</v>
      </c>
      <c r="C9" t="str">
        <f>VLOOKUP(B9,'Depo Bilgisi'!B:D,3,0)</f>
        <v>kg</v>
      </c>
      <c r="D9">
        <f t="shared" si="0"/>
        <v>0</v>
      </c>
      <c r="E9">
        <f>VLOOKUP(B9,'Depo Bilgisi'!B:E,4,0)*(VLOOKUP(B9,'Depo Bilgisi'!B:H,7,0)+1)</f>
        <v>4.8</v>
      </c>
    </row>
    <row r="10" spans="2:11" x14ac:dyDescent="0.25">
      <c r="B10" t="s">
        <v>41</v>
      </c>
      <c r="C10" t="str">
        <f>VLOOKUP(B10,'Depo Bilgisi'!B:D,3,0)</f>
        <v>ad</v>
      </c>
      <c r="D10">
        <f t="shared" si="0"/>
        <v>5</v>
      </c>
      <c r="E10">
        <f>VLOOKUP(B10,'Depo Bilgisi'!B:E,4,0)*(VLOOKUP(B10,'Depo Bilgisi'!B:H,7,0)+1)</f>
        <v>27.599999999999998</v>
      </c>
      <c r="F10">
        <v>5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'Depo Bilgisi'!$B$3:$B$33</xm:f>
          </x14:formula1>
          <xm:sqref>B4:B50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Haftalık Çalışma Programı_</vt:lpstr>
      <vt:lpstr>Alış Bilgisi</vt:lpstr>
      <vt:lpstr>Depo Bilgisi</vt:lpstr>
      <vt:lpstr>Satış Bilgisi</vt:lpstr>
      <vt:lpstr>'Haftalık Çalışma Programı_'!Yazdırma_Alanı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2021-06-26T19:38:13Z</dcterms:modified>
</cp:coreProperties>
</file>